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uregio\06_Projekte-Progetti\2020\02 indirekte Projekte\Allg.Spesen-spese generali\Informazioni_PR\Grafische Begleitung\Marktforschung\"/>
    </mc:Choice>
  </mc:AlternateContent>
  <bookViews>
    <workbookView xWindow="0" yWindow="0" windowWidth="25200" windowHeight="11850"/>
  </bookViews>
  <sheets>
    <sheet name="Tabelle1" sheetId="1" r:id="rId1"/>
    <sheet name="Tabelle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2" l="1"/>
  <c r="F25" i="2"/>
  <c r="H23" i="2"/>
  <c r="G23" i="2"/>
  <c r="F23" i="2"/>
  <c r="G22" i="2"/>
  <c r="H22" i="2" s="1"/>
  <c r="F22" i="2"/>
  <c r="G21" i="2"/>
  <c r="H21" i="2" s="1"/>
  <c r="F21" i="2"/>
  <c r="G20" i="2"/>
  <c r="H20" i="2" s="1"/>
  <c r="F20" i="2"/>
  <c r="F19" i="2"/>
  <c r="H18" i="2"/>
  <c r="G18" i="2"/>
  <c r="F18" i="2"/>
  <c r="F17" i="2"/>
  <c r="H16" i="2"/>
  <c r="F16" i="2"/>
  <c r="H15" i="2"/>
  <c r="F15" i="2"/>
  <c r="G14" i="2"/>
  <c r="H14" i="2" s="1"/>
  <c r="F14" i="2"/>
  <c r="G13" i="2"/>
  <c r="H13" i="2" s="1"/>
  <c r="F13" i="2"/>
  <c r="G12" i="2"/>
  <c r="H12" i="2" s="1"/>
  <c r="F12" i="2"/>
  <c r="H11" i="2"/>
  <c r="G11" i="2"/>
  <c r="F11" i="2"/>
  <c r="H10" i="2"/>
  <c r="G10" i="2"/>
  <c r="F10" i="2"/>
  <c r="H9" i="2"/>
  <c r="G9" i="2"/>
  <c r="F9" i="2"/>
  <c r="G8" i="2"/>
  <c r="H8" i="2" s="1"/>
  <c r="F8" i="2"/>
  <c r="F7" i="2"/>
  <c r="G6" i="2"/>
  <c r="H6" i="2" s="1"/>
  <c r="F6" i="2"/>
  <c r="F5" i="2"/>
  <c r="G4" i="2"/>
  <c r="H4" i="2" s="1"/>
  <c r="F4" i="2"/>
  <c r="F26" i="2" l="1"/>
  <c r="F27" i="2" s="1"/>
  <c r="F28" i="2" s="1"/>
  <c r="H26" i="2"/>
  <c r="H27" i="2" l="1"/>
  <c r="H28" i="2" s="1"/>
</calcChain>
</file>

<file path=xl/comments1.xml><?xml version="1.0" encoding="utf-8"?>
<comments xmlns="http://schemas.openxmlformats.org/spreadsheetml/2006/main">
  <authors>
    <author>Leiter Hannelore</author>
  </authors>
  <commentList>
    <comment ref="F19" authorId="0" shapeId="0">
      <text>
        <r>
          <rPr>
            <b/>
            <sz val="9"/>
            <color indexed="81"/>
            <rFont val="Segoe UI"/>
            <family val="2"/>
          </rPr>
          <t>Leiter Hannelore:</t>
        </r>
        <r>
          <rPr>
            <sz val="9"/>
            <color indexed="81"/>
            <rFont val="Segoe UI"/>
            <family val="2"/>
          </rPr>
          <t xml:space="preserve">
3 Stunden berechnet</t>
        </r>
      </text>
    </comment>
  </commentList>
</comments>
</file>

<file path=xl/sharedStrings.xml><?xml version="1.0" encoding="utf-8"?>
<sst xmlns="http://schemas.openxmlformats.org/spreadsheetml/2006/main" count="75" uniqueCount="57">
  <si>
    <t>Seiten</t>
  </si>
  <si>
    <t>Benötigte Anzahl</t>
  </si>
  <si>
    <t>Note</t>
  </si>
  <si>
    <t>Gesamt</t>
  </si>
  <si>
    <t>Gestaltung Programmflyer</t>
  </si>
  <si>
    <t>Adaptation Programmflyer</t>
  </si>
  <si>
    <t>Gestaltung Programmbroschüre Gesamtt. Museumstag</t>
  </si>
  <si>
    <t>Gestaltung Abwandlungen Euregio-Logo</t>
  </si>
  <si>
    <t>Gestaltung von Bannern</t>
  </si>
  <si>
    <t>Gestaltung von Inseraten</t>
  </si>
  <si>
    <t>Adaptierung von Visitenkarten</t>
  </si>
  <si>
    <t>Fotos</t>
  </si>
  <si>
    <t>EXTRA</t>
  </si>
  <si>
    <t>Übersetzung</t>
  </si>
  <si>
    <t>Mehrwertsteuer 22%</t>
  </si>
  <si>
    <t>Totale</t>
  </si>
  <si>
    <t>Euregio: grafische Betreuung 2017-2018</t>
  </si>
  <si>
    <t>Gestaltung Projektlogo "EuregioFamilyPass" und Anpassung an Co-Brandings</t>
  </si>
  <si>
    <t>Gestaltung des Jahreskalenders</t>
  </si>
  <si>
    <t>Gestaltung/Adaptierung Plakat A3 bzw. A4 zweisprachig</t>
  </si>
  <si>
    <t>Abler GmbH</t>
  </si>
  <si>
    <t>10-15</t>
  </si>
  <si>
    <t>15 Stück</t>
  </si>
  <si>
    <t>Gestaltung/Adaptation Programmflyer 6-8 Seiten</t>
  </si>
  <si>
    <t xml:space="preserve">Adaptierung Gewinnurkunde </t>
  </si>
  <si>
    <t>Gestaltung/Adaptierung Teilnahmebestätigungen</t>
  </si>
  <si>
    <t>Adaptierung von didaktischen Materialien für Schulen</t>
  </si>
  <si>
    <t>pro Seite</t>
  </si>
  <si>
    <t>6-8</t>
  </si>
  <si>
    <t>2-4</t>
  </si>
  <si>
    <t>pro Abwandl.</t>
  </si>
  <si>
    <t>Treffen Vorauswahl der Fotos Jahreskalender</t>
  </si>
  <si>
    <t>pro Stunde</t>
  </si>
  <si>
    <t>Gestaltung Imagebroschüre EVTZ DE,IT,EN</t>
  </si>
  <si>
    <t>e-tour</t>
  </si>
  <si>
    <t>80-100</t>
  </si>
  <si>
    <t>Seiten
Pagine</t>
  </si>
  <si>
    <t>Dreisprachig
Trilingue
DE/IT/EN</t>
  </si>
  <si>
    <t>Zeisprachig
Bilingue
DE/IT</t>
  </si>
  <si>
    <t xml:space="preserve">Einsprachig
Monolingue
</t>
  </si>
  <si>
    <t>Neu-Layoutierung Imagebroschüre
Nouvo layout Image brochure</t>
  </si>
  <si>
    <t>Adaptierung der Gewinnerurkunde und Teilnahmebestätigung
Adattamento dell’attestato di premio e/o partecipazione</t>
  </si>
  <si>
    <t xml:space="preserve">Gestaltung von Abwandlungen des Euregio-Logos
Creazione di varianti del logo Euregio </t>
  </si>
  <si>
    <t>Adaptierung von Visitenkarten (pro Person)
Adattamento dei biglietti da visita (per persona)</t>
  </si>
  <si>
    <t>Gestaltung von Bannern
Creazione di banner</t>
  </si>
  <si>
    <t>Gestaltung eines Euregio-Jahreskalenders (Wand- und Tischkalender)
Creazione di un calendario Euregio (nei formati da parete e da tavolo)</t>
  </si>
  <si>
    <t>36/42</t>
  </si>
  <si>
    <t>Gestaltung Broschüren
Creazione Brochure</t>
  </si>
  <si>
    <t>Gestaltung von Inseraten (eventuell Spezifikation nach Größe)
Creazione di inserti (eventualmente specificazione dei formati)</t>
  </si>
  <si>
    <t xml:space="preserve">Gestaltung Plakat A3 bzw. A4 zweisprachig
Creazione  di manifesti bilingui A3 e A4 </t>
  </si>
  <si>
    <t>Adaptierung / Gestaltung Programmflyern
Adattamento / creazione flyer</t>
  </si>
  <si>
    <t>Adaptierung / Gestaltung von Publikationen
Adattamento / creazione di pubblicazioni complete</t>
  </si>
  <si>
    <t>Allegato 3 all’indagine di mercato „Assistenza grafica per il GECT Euregio Tirolo-Alto Adige-Trentino”</t>
  </si>
  <si>
    <t>Einzelkosten in hellblauen Zellen eingeben</t>
  </si>
  <si>
    <t>Firmenname
Ragione sociale</t>
  </si>
  <si>
    <t>Indicare il prezzo unitario nei riquadri azzurri</t>
  </si>
  <si>
    <t xml:space="preserve">Anlage 3 zur Marktforschung „Grafische Betreuung für den EVTZ Europaregion Tirol-Südtirol-Trentino“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</si>
</sst>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_-* #,##0.00\ [$€-1]_-;\-* #,##0.00\ [$€-1]_-;_-* &quot;-&quot;??\ [$€-1]_-;_-@_-"/>
    <numFmt numFmtId="166" formatCode="_-* #,##0.00\ [$€-407]_-;\-* #,##0.00\ [$€-407]_-;_-* &quot;-&quot;??\ [$€-407]_-;_-@_-"/>
    <numFmt numFmtId="167" formatCode="#,##0.00\ [$€-407]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2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3" xfId="0" applyFont="1" applyFill="1" applyBorder="1"/>
    <xf numFmtId="0" fontId="2" fillId="4" borderId="3" xfId="0" applyFont="1" applyFill="1" applyBorder="1"/>
    <xf numFmtId="0" fontId="2" fillId="0" borderId="6" xfId="0" applyFont="1" applyBorder="1"/>
    <xf numFmtId="0" fontId="0" fillId="0" borderId="7" xfId="0" applyFont="1" applyBorder="1"/>
    <xf numFmtId="0" fontId="2" fillId="0" borderId="8" xfId="0" applyFont="1" applyBorder="1"/>
    <xf numFmtId="0" fontId="0" fillId="0" borderId="9" xfId="0" applyFont="1" applyBorder="1"/>
    <xf numFmtId="0" fontId="2" fillId="0" borderId="11" xfId="0" applyFont="1" applyBorder="1"/>
    <xf numFmtId="0" fontId="0" fillId="0" borderId="12" xfId="0" applyFont="1" applyBorder="1"/>
    <xf numFmtId="0" fontId="0" fillId="2" borderId="13" xfId="0" applyFill="1" applyBorder="1"/>
    <xf numFmtId="0" fontId="0" fillId="2" borderId="3" xfId="0" applyFill="1" applyBorder="1"/>
    <xf numFmtId="0" fontId="2" fillId="0" borderId="16" xfId="0" applyFont="1" applyBorder="1"/>
    <xf numFmtId="0" fontId="0" fillId="0" borderId="17" xfId="0" applyFont="1" applyBorder="1"/>
    <xf numFmtId="0" fontId="0" fillId="2" borderId="14" xfId="0" applyFill="1" applyBorder="1"/>
    <xf numFmtId="0" fontId="0" fillId="2" borderId="4" xfId="0" applyFill="1" applyBorder="1"/>
    <xf numFmtId="0" fontId="0" fillId="0" borderId="13" xfId="0" applyBorder="1"/>
    <xf numFmtId="0" fontId="4" fillId="0" borderId="1" xfId="0" applyFont="1" applyBorder="1"/>
    <xf numFmtId="0" fontId="4" fillId="0" borderId="0" xfId="0" applyFont="1" applyBorder="1"/>
    <xf numFmtId="0" fontId="2" fillId="0" borderId="18" xfId="0" applyFont="1" applyBorder="1"/>
    <xf numFmtId="0" fontId="2" fillId="0" borderId="0" xfId="0" applyFont="1"/>
    <xf numFmtId="43" fontId="0" fillId="0" borderId="0" xfId="0" applyNumberFormat="1"/>
    <xf numFmtId="0" fontId="4" fillId="0" borderId="18" xfId="0" applyFont="1" applyFill="1" applyBorder="1"/>
    <xf numFmtId="166" fontId="1" fillId="3" borderId="5" xfId="1" applyNumberFormat="1" applyFont="1" applyFill="1" applyBorder="1"/>
    <xf numFmtId="166" fontId="1" fillId="4" borderId="5" xfId="1" applyNumberFormat="1" applyFont="1" applyFill="1" applyBorder="1"/>
    <xf numFmtId="166" fontId="1" fillId="3" borderId="10" xfId="1" applyNumberFormat="1" applyFont="1" applyFill="1" applyBorder="1"/>
    <xf numFmtId="166" fontId="1" fillId="4" borderId="10" xfId="1" applyNumberFormat="1" applyFont="1" applyFill="1" applyBorder="1"/>
    <xf numFmtId="166" fontId="1" fillId="3" borderId="14" xfId="1" applyNumberFormat="1" applyFont="1" applyFill="1" applyBorder="1"/>
    <xf numFmtId="166" fontId="1" fillId="4" borderId="14" xfId="1" applyNumberFormat="1" applyFont="1" applyFill="1" applyBorder="1"/>
    <xf numFmtId="166" fontId="1" fillId="3" borderId="13" xfId="1" applyNumberFormat="1" applyFont="1" applyFill="1" applyBorder="1"/>
    <xf numFmtId="166" fontId="1" fillId="4" borderId="13" xfId="1" applyNumberFormat="1" applyFont="1" applyFill="1" applyBorder="1"/>
    <xf numFmtId="166" fontId="1" fillId="3" borderId="3" xfId="1" applyNumberFormat="1" applyFont="1" applyFill="1" applyBorder="1"/>
    <xf numFmtId="166" fontId="1" fillId="4" borderId="3" xfId="1" applyNumberFormat="1" applyFont="1" applyFill="1" applyBorder="1"/>
    <xf numFmtId="166" fontId="1" fillId="4" borderId="15" xfId="1" applyNumberFormat="1" applyFont="1" applyFill="1" applyBorder="1"/>
    <xf numFmtId="166" fontId="1" fillId="3" borderId="4" xfId="1" applyNumberFormat="1" applyFont="1" applyFill="1" applyBorder="1"/>
    <xf numFmtId="166" fontId="0" fillId="3" borderId="13" xfId="1" applyNumberFormat="1" applyFont="1" applyFill="1" applyBorder="1"/>
    <xf numFmtId="165" fontId="1" fillId="3" borderId="18" xfId="1" applyNumberFormat="1" applyFont="1" applyFill="1" applyBorder="1"/>
    <xf numFmtId="165" fontId="2" fillId="0" borderId="18" xfId="0" applyNumberFormat="1" applyFont="1" applyBorder="1"/>
    <xf numFmtId="0" fontId="2" fillId="4" borderId="3" xfId="0" applyFont="1" applyFill="1" applyBorder="1" applyAlignment="1">
      <alignment wrapText="1"/>
    </xf>
    <xf numFmtId="0" fontId="0" fillId="2" borderId="19" xfId="0" applyFill="1" applyBorder="1"/>
    <xf numFmtId="166" fontId="1" fillId="3" borderId="19" xfId="1" applyNumberFormat="1" applyFont="1" applyFill="1" applyBorder="1"/>
    <xf numFmtId="0" fontId="2" fillId="0" borderId="20" xfId="0" applyFont="1" applyBorder="1"/>
    <xf numFmtId="0" fontId="2" fillId="0" borderId="12" xfId="0" applyFont="1" applyBorder="1"/>
    <xf numFmtId="0" fontId="2" fillId="0" borderId="17" xfId="0" applyFont="1" applyBorder="1"/>
    <xf numFmtId="0" fontId="2" fillId="0" borderId="17" xfId="0" applyFont="1" applyBorder="1" applyAlignment="1">
      <alignment wrapText="1"/>
    </xf>
    <xf numFmtId="0" fontId="2" fillId="0" borderId="7" xfId="0" applyFont="1" applyBorder="1"/>
    <xf numFmtId="0" fontId="2" fillId="0" borderId="1" xfId="0" applyFont="1" applyBorder="1" applyAlignment="1">
      <alignment wrapText="1"/>
    </xf>
    <xf numFmtId="17" fontId="0" fillId="2" borderId="5" xfId="0" quotePrefix="1" applyNumberFormat="1" applyFill="1" applyBorder="1" applyAlignment="1">
      <alignment horizontal="center"/>
    </xf>
    <xf numFmtId="166" fontId="0" fillId="3" borderId="5" xfId="1" applyNumberFormat="1" applyFont="1" applyFill="1" applyBorder="1"/>
    <xf numFmtId="16" fontId="2" fillId="0" borderId="17" xfId="0" quotePrefix="1" applyNumberFormat="1" applyFont="1" applyBorder="1" applyAlignment="1">
      <alignment horizontal="center"/>
    </xf>
    <xf numFmtId="0" fontId="0" fillId="2" borderId="3" xfId="0" quotePrefix="1" applyFill="1" applyBorder="1" applyAlignment="1">
      <alignment horizontal="center"/>
    </xf>
    <xf numFmtId="166" fontId="0" fillId="3" borderId="3" xfId="1" applyNumberFormat="1" applyFont="1" applyFill="1" applyBorder="1"/>
    <xf numFmtId="166" fontId="0" fillId="3" borderId="4" xfId="1" applyNumberFormat="1" applyFont="1" applyFill="1" applyBorder="1"/>
    <xf numFmtId="0" fontId="2" fillId="5" borderId="21" xfId="0" applyFont="1" applyFill="1" applyBorder="1"/>
    <xf numFmtId="0" fontId="0" fillId="0" borderId="4" xfId="0" applyFill="1" applyBorder="1"/>
    <xf numFmtId="0" fontId="1" fillId="3" borderId="4" xfId="1" applyNumberFormat="1" applyFont="1" applyFill="1" applyBorder="1"/>
    <xf numFmtId="0" fontId="2" fillId="5" borderId="8" xfId="0" applyFont="1" applyFill="1" applyBorder="1"/>
    <xf numFmtId="167" fontId="2" fillId="5" borderId="8" xfId="0" applyNumberFormat="1" applyFont="1" applyFill="1" applyBorder="1"/>
    <xf numFmtId="0" fontId="7" fillId="0" borderId="0" xfId="0" applyFont="1"/>
    <xf numFmtId="0" fontId="7" fillId="6" borderId="10" xfId="0" applyFont="1" applyFill="1" applyBorder="1"/>
    <xf numFmtId="0" fontId="7" fillId="0" borderId="10" xfId="0" applyFont="1" applyBorder="1"/>
    <xf numFmtId="0" fontId="7" fillId="0" borderId="10" xfId="0" applyFont="1" applyFill="1" applyBorder="1"/>
    <xf numFmtId="0" fontId="7" fillId="0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9" fillId="6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21</xdr:row>
      <xdr:rowOff>0</xdr:rowOff>
    </xdr:from>
    <xdr:ext cx="184731" cy="264560"/>
    <xdr:sp macro="" textlink="">
      <xdr:nvSpPr>
        <xdr:cNvPr id="2" name="Textfeld 1"/>
        <xdr:cNvSpPr txBox="1"/>
      </xdr:nvSpPr>
      <xdr:spPr>
        <a:xfrm>
          <a:off x="686752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6867525" y="32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264560"/>
    <xdr:sp macro="" textlink="">
      <xdr:nvSpPr>
        <xdr:cNvPr id="4" name="Textfeld 3"/>
        <xdr:cNvSpPr txBox="1"/>
      </xdr:nvSpPr>
      <xdr:spPr>
        <a:xfrm>
          <a:off x="6867525" y="32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264560"/>
    <xdr:sp macro="" textlink="">
      <xdr:nvSpPr>
        <xdr:cNvPr id="5" name="Textfeld 4"/>
        <xdr:cNvSpPr txBox="1"/>
      </xdr:nvSpPr>
      <xdr:spPr>
        <a:xfrm>
          <a:off x="6867525" y="340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264560"/>
    <xdr:sp macro="" textlink="">
      <xdr:nvSpPr>
        <xdr:cNvPr id="6" name="Textfeld 5"/>
        <xdr:cNvSpPr txBox="1"/>
      </xdr:nvSpPr>
      <xdr:spPr>
        <a:xfrm>
          <a:off x="6867525" y="32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264560"/>
    <xdr:sp macro="" textlink="">
      <xdr:nvSpPr>
        <xdr:cNvPr id="7" name="Textfeld 6"/>
        <xdr:cNvSpPr txBox="1"/>
      </xdr:nvSpPr>
      <xdr:spPr>
        <a:xfrm>
          <a:off x="6867525" y="340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264560"/>
    <xdr:sp macro="" textlink="">
      <xdr:nvSpPr>
        <xdr:cNvPr id="8" name="Textfeld 7"/>
        <xdr:cNvSpPr txBox="1"/>
      </xdr:nvSpPr>
      <xdr:spPr>
        <a:xfrm>
          <a:off x="6867525" y="340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264560"/>
    <xdr:sp macro="" textlink="">
      <xdr:nvSpPr>
        <xdr:cNvPr id="9" name="Textfeld 8"/>
        <xdr:cNvSpPr txBox="1"/>
      </xdr:nvSpPr>
      <xdr:spPr>
        <a:xfrm>
          <a:off x="6867525" y="340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264560"/>
    <xdr:sp macro="" textlink="">
      <xdr:nvSpPr>
        <xdr:cNvPr id="10" name="Textfeld 9"/>
        <xdr:cNvSpPr txBox="1"/>
      </xdr:nvSpPr>
      <xdr:spPr>
        <a:xfrm>
          <a:off x="6867525" y="340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264560"/>
    <xdr:sp macro="" textlink="">
      <xdr:nvSpPr>
        <xdr:cNvPr id="11" name="Textfeld 10"/>
        <xdr:cNvSpPr txBox="1"/>
      </xdr:nvSpPr>
      <xdr:spPr>
        <a:xfrm>
          <a:off x="6867525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264560"/>
    <xdr:sp macro="" textlink="">
      <xdr:nvSpPr>
        <xdr:cNvPr id="12" name="Textfeld 11"/>
        <xdr:cNvSpPr txBox="1"/>
      </xdr:nvSpPr>
      <xdr:spPr>
        <a:xfrm>
          <a:off x="6867525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264560"/>
    <xdr:sp macro="" textlink="">
      <xdr:nvSpPr>
        <xdr:cNvPr id="13" name="Textfeld 12"/>
        <xdr:cNvSpPr txBox="1"/>
      </xdr:nvSpPr>
      <xdr:spPr>
        <a:xfrm>
          <a:off x="6867525" y="349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264560"/>
    <xdr:sp macro="" textlink="">
      <xdr:nvSpPr>
        <xdr:cNvPr id="14" name="Textfeld 13"/>
        <xdr:cNvSpPr txBox="1"/>
      </xdr:nvSpPr>
      <xdr:spPr>
        <a:xfrm>
          <a:off x="6867525" y="349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264560"/>
    <xdr:sp macro="" textlink="">
      <xdr:nvSpPr>
        <xdr:cNvPr id="15" name="Textfeld 14"/>
        <xdr:cNvSpPr txBox="1"/>
      </xdr:nvSpPr>
      <xdr:spPr>
        <a:xfrm>
          <a:off x="6867525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264560"/>
    <xdr:sp macro="" textlink="">
      <xdr:nvSpPr>
        <xdr:cNvPr id="16" name="Textfeld 15"/>
        <xdr:cNvSpPr txBox="1"/>
      </xdr:nvSpPr>
      <xdr:spPr>
        <a:xfrm>
          <a:off x="6867525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264560"/>
    <xdr:sp macro="" textlink="">
      <xdr:nvSpPr>
        <xdr:cNvPr id="32" name="Textfeld 31"/>
        <xdr:cNvSpPr txBox="1"/>
      </xdr:nvSpPr>
      <xdr:spPr>
        <a:xfrm>
          <a:off x="613410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264560"/>
    <xdr:sp macro="" textlink="">
      <xdr:nvSpPr>
        <xdr:cNvPr id="33" name="Textfeld 32"/>
        <xdr:cNvSpPr txBox="1"/>
      </xdr:nvSpPr>
      <xdr:spPr>
        <a:xfrm>
          <a:off x="61341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264560"/>
    <xdr:sp macro="" textlink="">
      <xdr:nvSpPr>
        <xdr:cNvPr id="34" name="Textfeld 33"/>
        <xdr:cNvSpPr txBox="1"/>
      </xdr:nvSpPr>
      <xdr:spPr>
        <a:xfrm>
          <a:off x="61341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742950</xdr:colOff>
      <xdr:row>18</xdr:row>
      <xdr:rowOff>104775</xdr:rowOff>
    </xdr:from>
    <xdr:ext cx="184731" cy="264560"/>
    <xdr:sp macro="" textlink="">
      <xdr:nvSpPr>
        <xdr:cNvPr id="2" name="Textfeld 1"/>
        <xdr:cNvSpPr txBox="1"/>
      </xdr:nvSpPr>
      <xdr:spPr>
        <a:xfrm>
          <a:off x="68675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view="pageLayout" zoomScaleNormal="100" workbookViewId="0">
      <selection sqref="A1:E1"/>
    </sheetView>
  </sheetViews>
  <sheetFormatPr baseColWidth="10" defaultColWidth="10.7109375" defaultRowHeight="15" x14ac:dyDescent="0.25"/>
  <cols>
    <col min="1" max="1" width="59.140625" customWidth="1"/>
    <col min="2" max="2" width="8.140625" customWidth="1"/>
    <col min="3" max="3" width="12.42578125" customWidth="1"/>
    <col min="4" max="4" width="12.5703125" customWidth="1"/>
    <col min="5" max="5" width="13.42578125" customWidth="1"/>
  </cols>
  <sheetData>
    <row r="1" spans="1:5" x14ac:dyDescent="0.25">
      <c r="A1" s="73" t="s">
        <v>56</v>
      </c>
      <c r="B1" s="73"/>
      <c r="C1" s="73"/>
      <c r="D1" s="73"/>
      <c r="E1" s="73"/>
    </row>
    <row r="2" spans="1:5" x14ac:dyDescent="0.25">
      <c r="A2" s="73" t="s">
        <v>52</v>
      </c>
      <c r="B2" s="73"/>
      <c r="C2" s="73"/>
      <c r="D2" s="73"/>
      <c r="E2" s="73"/>
    </row>
    <row r="3" spans="1:5" x14ac:dyDescent="0.25">
      <c r="A3" s="71"/>
      <c r="B3" s="71"/>
      <c r="C3" s="71"/>
      <c r="D3" s="71"/>
      <c r="E3" s="71"/>
    </row>
    <row r="4" spans="1:5" x14ac:dyDescent="0.25">
      <c r="A4" s="67" t="s">
        <v>53</v>
      </c>
      <c r="B4" s="71"/>
      <c r="C4" s="71"/>
      <c r="D4" s="71"/>
      <c r="E4" s="71"/>
    </row>
    <row r="5" spans="1:5" x14ac:dyDescent="0.25">
      <c r="A5" s="67" t="s">
        <v>55</v>
      </c>
      <c r="B5" s="62"/>
      <c r="C5" s="62"/>
      <c r="D5" s="62"/>
      <c r="E5" s="62"/>
    </row>
    <row r="6" spans="1:5" ht="38.25" x14ac:dyDescent="0.25">
      <c r="A6" s="72" t="s">
        <v>54</v>
      </c>
      <c r="B6" s="68" t="s">
        <v>36</v>
      </c>
      <c r="C6" s="68" t="s">
        <v>39</v>
      </c>
      <c r="D6" s="68" t="s">
        <v>38</v>
      </c>
      <c r="E6" s="68" t="s">
        <v>37</v>
      </c>
    </row>
    <row r="7" spans="1:5" ht="26.25" x14ac:dyDescent="0.25">
      <c r="A7" s="69" t="s">
        <v>47</v>
      </c>
      <c r="B7" s="66">
        <v>4</v>
      </c>
      <c r="C7" s="63"/>
      <c r="D7" s="63"/>
      <c r="E7" s="63"/>
    </row>
    <row r="8" spans="1:5" ht="26.25" x14ac:dyDescent="0.25">
      <c r="A8" s="69" t="s">
        <v>47</v>
      </c>
      <c r="B8" s="66">
        <v>8</v>
      </c>
      <c r="C8" s="63"/>
      <c r="D8" s="63"/>
      <c r="E8" s="63"/>
    </row>
    <row r="9" spans="1:5" ht="26.25" x14ac:dyDescent="0.25">
      <c r="A9" s="69" t="s">
        <v>47</v>
      </c>
      <c r="B9" s="66">
        <v>16</v>
      </c>
      <c r="C9" s="63"/>
      <c r="D9" s="63"/>
      <c r="E9" s="63"/>
    </row>
    <row r="10" spans="1:5" ht="26.25" x14ac:dyDescent="0.25">
      <c r="A10" s="69" t="s">
        <v>50</v>
      </c>
      <c r="B10" s="66">
        <v>8</v>
      </c>
      <c r="C10" s="64"/>
      <c r="D10" s="63"/>
      <c r="E10" s="64"/>
    </row>
    <row r="11" spans="1:5" ht="26.25" x14ac:dyDescent="0.25">
      <c r="A11" s="69" t="s">
        <v>50</v>
      </c>
      <c r="B11" s="66">
        <v>6</v>
      </c>
      <c r="C11" s="64"/>
      <c r="D11" s="63"/>
      <c r="E11" s="64"/>
    </row>
    <row r="12" spans="1:5" ht="26.25" x14ac:dyDescent="0.25">
      <c r="A12" s="69" t="s">
        <v>50</v>
      </c>
      <c r="B12" s="66">
        <v>4</v>
      </c>
      <c r="C12" s="64"/>
      <c r="D12" s="63"/>
      <c r="E12" s="64"/>
    </row>
    <row r="13" spans="1:5" ht="26.25" x14ac:dyDescent="0.25">
      <c r="A13" s="69" t="s">
        <v>51</v>
      </c>
      <c r="B13" s="66" t="s">
        <v>35</v>
      </c>
      <c r="C13" s="64"/>
      <c r="D13" s="63"/>
      <c r="E13" s="64"/>
    </row>
    <row r="14" spans="1:5" ht="26.25" x14ac:dyDescent="0.25">
      <c r="A14" s="69" t="s">
        <v>40</v>
      </c>
      <c r="B14" s="66">
        <v>28</v>
      </c>
      <c r="C14" s="65"/>
      <c r="D14" s="63"/>
      <c r="E14" s="64"/>
    </row>
    <row r="15" spans="1:5" ht="26.25" x14ac:dyDescent="0.25">
      <c r="A15" s="69" t="s">
        <v>49</v>
      </c>
      <c r="B15" s="66">
        <v>1</v>
      </c>
      <c r="C15" s="63"/>
      <c r="D15" s="63"/>
      <c r="E15" s="64"/>
    </row>
    <row r="16" spans="1:5" ht="25.5" x14ac:dyDescent="0.25">
      <c r="A16" s="70" t="s">
        <v>41</v>
      </c>
      <c r="B16" s="66">
        <v>1</v>
      </c>
      <c r="C16" s="64"/>
      <c r="D16" s="63"/>
      <c r="E16" s="64"/>
    </row>
    <row r="17" spans="1:5" ht="26.25" x14ac:dyDescent="0.25">
      <c r="A17" s="69" t="s">
        <v>42</v>
      </c>
      <c r="B17" s="66"/>
      <c r="C17" s="64"/>
      <c r="D17" s="64"/>
      <c r="E17" s="63"/>
    </row>
    <row r="18" spans="1:5" ht="26.25" x14ac:dyDescent="0.25">
      <c r="A18" s="69" t="s">
        <v>43</v>
      </c>
      <c r="B18" s="66"/>
      <c r="C18" s="64"/>
      <c r="D18" s="63"/>
      <c r="E18" s="64"/>
    </row>
    <row r="19" spans="1:5" ht="26.25" x14ac:dyDescent="0.25">
      <c r="A19" s="69" t="s">
        <v>48</v>
      </c>
      <c r="B19" s="66"/>
      <c r="C19" s="64"/>
      <c r="D19" s="63"/>
      <c r="E19" s="64"/>
    </row>
    <row r="20" spans="1:5" ht="26.25" x14ac:dyDescent="0.25">
      <c r="A20" s="69" t="s">
        <v>44</v>
      </c>
      <c r="B20" s="66"/>
      <c r="C20" s="64"/>
      <c r="D20" s="63"/>
      <c r="E20" s="64"/>
    </row>
    <row r="21" spans="1:5" ht="27.75" customHeight="1" x14ac:dyDescent="0.25">
      <c r="A21" s="70" t="s">
        <v>45</v>
      </c>
      <c r="B21" s="66" t="s">
        <v>46</v>
      </c>
      <c r="C21" s="64"/>
      <c r="D21" s="63"/>
      <c r="E21" s="64"/>
    </row>
    <row r="22" spans="1:5" x14ac:dyDescent="0.25">
      <c r="A22" s="62"/>
      <c r="B22" s="62"/>
      <c r="C22" s="62"/>
      <c r="D22" s="62"/>
      <c r="E22" s="62"/>
    </row>
  </sheetData>
  <mergeCells count="2">
    <mergeCell ref="A1:E1"/>
    <mergeCell ref="A2:E2"/>
  </mergeCells>
  <pageMargins left="0.31496062992125984" right="0.31496062992125984" top="0.39370078740157483" bottom="0.39370078740157483" header="0.31496062992125984" footer="0.31496062992125984"/>
  <pageSetup paperSize="9" scale="90" orientation="portrait" r:id="rId1"/>
  <headerFooter>
    <oddFooter>&amp;C&amp;"Arial,Standard"&amp;10EVTZ "Europaregion Tirol-Südtirol-Trentino"
GECT "Euregio Tirolo-Alto Adige-Trentino"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L4" sqref="L4"/>
    </sheetView>
  </sheetViews>
  <sheetFormatPr baseColWidth="10" defaultColWidth="10.7109375" defaultRowHeight="15" x14ac:dyDescent="0.25"/>
  <cols>
    <col min="1" max="1" width="54.5703125" customWidth="1"/>
    <col min="2" max="2" width="6.85546875" customWidth="1"/>
    <col min="5" max="5" width="12.7109375" customWidth="1"/>
    <col min="6" max="6" width="13.140625" customWidth="1"/>
    <col min="8" max="8" width="12.140625" customWidth="1"/>
  </cols>
  <sheetData>
    <row r="1" spans="1:8" ht="18.75" x14ac:dyDescent="0.3">
      <c r="A1" s="1" t="s">
        <v>16</v>
      </c>
      <c r="B1" s="1"/>
    </row>
    <row r="2" spans="1:8" ht="15.75" thickBot="1" x14ac:dyDescent="0.3">
      <c r="C2" s="24" t="s">
        <v>20</v>
      </c>
      <c r="G2" s="24" t="s">
        <v>34</v>
      </c>
    </row>
    <row r="3" spans="1:8" ht="30.75" thickBot="1" x14ac:dyDescent="0.3">
      <c r="A3" s="2"/>
      <c r="B3" s="3" t="s">
        <v>0</v>
      </c>
      <c r="C3" s="4" t="s">
        <v>1</v>
      </c>
      <c r="D3" s="5"/>
      <c r="E3" s="6" t="s">
        <v>2</v>
      </c>
      <c r="F3" s="6" t="s">
        <v>3</v>
      </c>
      <c r="G3" s="42"/>
      <c r="H3" s="7" t="s">
        <v>3</v>
      </c>
    </row>
    <row r="4" spans="1:8" ht="15.75" thickBot="1" x14ac:dyDescent="0.3">
      <c r="A4" s="8" t="s">
        <v>4</v>
      </c>
      <c r="B4" s="9">
        <v>4</v>
      </c>
      <c r="C4" s="51" t="s">
        <v>21</v>
      </c>
      <c r="D4" s="27">
        <v>118</v>
      </c>
      <c r="E4" s="52" t="s">
        <v>22</v>
      </c>
      <c r="F4" s="27">
        <f>+D4*15</f>
        <v>1770</v>
      </c>
      <c r="G4" s="28">
        <f>200+(120*4)</f>
        <v>680</v>
      </c>
      <c r="H4" s="28">
        <f>+G4*15</f>
        <v>10200</v>
      </c>
    </row>
    <row r="5" spans="1:8" ht="15.75" thickBot="1" x14ac:dyDescent="0.3">
      <c r="A5" s="10" t="s">
        <v>5</v>
      </c>
      <c r="B5" s="11">
        <v>4</v>
      </c>
      <c r="C5" s="51" t="s">
        <v>21</v>
      </c>
      <c r="D5" s="27">
        <v>118</v>
      </c>
      <c r="E5" s="52" t="s">
        <v>22</v>
      </c>
      <c r="F5" s="27">
        <f>+D5*15</f>
        <v>1770</v>
      </c>
      <c r="G5" s="30"/>
      <c r="H5" s="30"/>
    </row>
    <row r="6" spans="1:8" ht="15.75" thickBot="1" x14ac:dyDescent="0.3">
      <c r="A6" s="10" t="s">
        <v>4</v>
      </c>
      <c r="B6" s="11">
        <v>6</v>
      </c>
      <c r="C6" s="51" t="s">
        <v>21</v>
      </c>
      <c r="D6" s="29">
        <v>148</v>
      </c>
      <c r="E6" s="52" t="s">
        <v>22</v>
      </c>
      <c r="F6" s="29">
        <f>+D6*15</f>
        <v>2220</v>
      </c>
      <c r="G6" s="30">
        <f>200+(120*6)</f>
        <v>920</v>
      </c>
      <c r="H6" s="30">
        <f>+G6*15</f>
        <v>13800</v>
      </c>
    </row>
    <row r="7" spans="1:8" ht="15.75" thickBot="1" x14ac:dyDescent="0.3">
      <c r="A7" s="10" t="s">
        <v>5</v>
      </c>
      <c r="B7" s="11">
        <v>6</v>
      </c>
      <c r="C7" s="51" t="s">
        <v>21</v>
      </c>
      <c r="D7" s="29">
        <v>148</v>
      </c>
      <c r="E7" s="52" t="s">
        <v>22</v>
      </c>
      <c r="F7" s="29">
        <f>+D7*15</f>
        <v>2220</v>
      </c>
      <c r="G7" s="30"/>
      <c r="H7" s="30"/>
    </row>
    <row r="8" spans="1:8" ht="15.75" thickBot="1" x14ac:dyDescent="0.3">
      <c r="A8" s="10" t="s">
        <v>23</v>
      </c>
      <c r="B8" s="11">
        <v>8</v>
      </c>
      <c r="C8" s="51" t="s">
        <v>21</v>
      </c>
      <c r="D8" s="29">
        <v>148</v>
      </c>
      <c r="E8" s="52" t="s">
        <v>22</v>
      </c>
      <c r="F8" s="29">
        <f>+D8*15</f>
        <v>2220</v>
      </c>
      <c r="G8" s="30">
        <f>200+(120*8)</f>
        <v>1160</v>
      </c>
      <c r="H8" s="30">
        <f>+G8*15</f>
        <v>17400</v>
      </c>
    </row>
    <row r="9" spans="1:8" ht="15.75" thickBot="1" x14ac:dyDescent="0.3">
      <c r="A9" s="8" t="s">
        <v>33</v>
      </c>
      <c r="B9" s="58">
        <v>8</v>
      </c>
      <c r="C9" s="38"/>
      <c r="D9" s="38">
        <v>632</v>
      </c>
      <c r="E9" s="38"/>
      <c r="F9" s="38">
        <f>+D9</f>
        <v>632</v>
      </c>
      <c r="G9" s="28">
        <f>300+25+35</f>
        <v>360</v>
      </c>
      <c r="H9" s="28">
        <f>300+(60*8)</f>
        <v>780</v>
      </c>
    </row>
    <row r="10" spans="1:8" ht="15.75" thickBot="1" x14ac:dyDescent="0.3">
      <c r="A10" s="8" t="s">
        <v>33</v>
      </c>
      <c r="B10" s="58">
        <v>16</v>
      </c>
      <c r="C10" s="38"/>
      <c r="D10" s="56">
        <v>1248</v>
      </c>
      <c r="E10" s="38"/>
      <c r="F10" s="38">
        <f>+D10</f>
        <v>1248</v>
      </c>
      <c r="G10" s="28">
        <f>300+25+35</f>
        <v>360</v>
      </c>
      <c r="H10" s="28">
        <f>300+(60*16)</f>
        <v>1260</v>
      </c>
    </row>
    <row r="11" spans="1:8" ht="15.75" thickBot="1" x14ac:dyDescent="0.3">
      <c r="A11" s="8" t="s">
        <v>33</v>
      </c>
      <c r="B11" s="58">
        <v>24</v>
      </c>
      <c r="C11" s="38"/>
      <c r="D11" s="38">
        <v>1848</v>
      </c>
      <c r="E11" s="38"/>
      <c r="F11" s="38">
        <f>+D11</f>
        <v>1848</v>
      </c>
      <c r="G11" s="28">
        <f>300+25+35</f>
        <v>360</v>
      </c>
      <c r="H11" s="28">
        <f>300+(60*24)</f>
        <v>1740</v>
      </c>
    </row>
    <row r="12" spans="1:8" ht="15.75" thickBot="1" x14ac:dyDescent="0.3">
      <c r="A12" s="2" t="s">
        <v>19</v>
      </c>
      <c r="B12" s="58"/>
      <c r="C12" s="59">
        <v>4</v>
      </c>
      <c r="D12" s="56">
        <v>78</v>
      </c>
      <c r="E12" s="38"/>
      <c r="F12" s="38">
        <f>D12*C12</f>
        <v>312</v>
      </c>
      <c r="G12" s="36">
        <f>150+75+90</f>
        <v>315</v>
      </c>
      <c r="H12" s="36">
        <f>+G12*C12</f>
        <v>1260</v>
      </c>
    </row>
    <row r="13" spans="1:8" ht="15.75" thickBot="1" x14ac:dyDescent="0.3">
      <c r="A13" s="45" t="s">
        <v>25</v>
      </c>
      <c r="B13" s="58"/>
      <c r="C13" s="59">
        <v>1</v>
      </c>
      <c r="D13" s="56">
        <v>78</v>
      </c>
      <c r="E13" s="38"/>
      <c r="F13" s="38">
        <f>+D13*C13</f>
        <v>78</v>
      </c>
      <c r="G13" s="37">
        <f>50+25+35</f>
        <v>110</v>
      </c>
      <c r="H13" s="37">
        <f>+G13*C13</f>
        <v>110</v>
      </c>
    </row>
    <row r="14" spans="1:8" ht="15.75" thickBot="1" x14ac:dyDescent="0.3">
      <c r="A14" s="2" t="s">
        <v>24</v>
      </c>
      <c r="B14" s="58"/>
      <c r="C14" s="59">
        <v>1</v>
      </c>
      <c r="D14" s="56">
        <v>78</v>
      </c>
      <c r="E14" s="38"/>
      <c r="F14" s="38">
        <f t="shared" ref="F14:F23" si="0">D14*C14</f>
        <v>78</v>
      </c>
      <c r="G14" s="36">
        <f>50+25+35</f>
        <v>110</v>
      </c>
      <c r="H14" s="36">
        <f>+G14*C14</f>
        <v>110</v>
      </c>
    </row>
    <row r="15" spans="1:8" ht="15.75" thickBot="1" x14ac:dyDescent="0.3">
      <c r="A15" s="57" t="s">
        <v>26</v>
      </c>
      <c r="B15" s="60"/>
      <c r="C15" s="60">
        <v>1</v>
      </c>
      <c r="D15" s="61">
        <v>78</v>
      </c>
      <c r="E15" s="60" t="s">
        <v>27</v>
      </c>
      <c r="F15" s="61">
        <f t="shared" si="0"/>
        <v>78</v>
      </c>
      <c r="G15" s="61">
        <v>55</v>
      </c>
      <c r="H15" s="61">
        <f>+G15*C15</f>
        <v>55</v>
      </c>
    </row>
    <row r="16" spans="1:8" ht="15.75" thickBot="1" x14ac:dyDescent="0.3">
      <c r="A16" s="2" t="s">
        <v>6</v>
      </c>
      <c r="B16" s="47">
        <v>20</v>
      </c>
      <c r="C16" s="18">
        <v>1</v>
      </c>
      <c r="D16" s="31"/>
      <c r="E16" s="31"/>
      <c r="F16" s="31">
        <f t="shared" si="0"/>
        <v>0</v>
      </c>
      <c r="G16" s="32"/>
      <c r="H16" s="32">
        <f>+G16*C16</f>
        <v>0</v>
      </c>
    </row>
    <row r="17" spans="1:8" ht="28.5" customHeight="1" thickBot="1" x14ac:dyDescent="0.3">
      <c r="A17" s="50" t="s">
        <v>17</v>
      </c>
      <c r="B17" s="48"/>
      <c r="C17" s="15">
        <v>1</v>
      </c>
      <c r="D17" s="35"/>
      <c r="E17" s="35"/>
      <c r="F17" s="35">
        <f t="shared" si="0"/>
        <v>0</v>
      </c>
      <c r="G17" s="36"/>
      <c r="H17" s="36"/>
    </row>
    <row r="18" spans="1:8" ht="15.75" thickBot="1" x14ac:dyDescent="0.3">
      <c r="A18" s="2" t="s">
        <v>18</v>
      </c>
      <c r="B18" s="3"/>
      <c r="C18" s="19">
        <v>1</v>
      </c>
      <c r="D18" s="38">
        <v>948</v>
      </c>
      <c r="E18" s="38"/>
      <c r="F18" s="38">
        <f t="shared" si="0"/>
        <v>948</v>
      </c>
      <c r="G18" s="36">
        <f>150+300+360</f>
        <v>810</v>
      </c>
      <c r="H18" s="36">
        <f>150+300+360</f>
        <v>810</v>
      </c>
    </row>
    <row r="19" spans="1:8" ht="15.75" thickBot="1" x14ac:dyDescent="0.3">
      <c r="A19" s="16" t="s">
        <v>31</v>
      </c>
      <c r="B19" s="47"/>
      <c r="C19" s="19"/>
      <c r="D19" s="38">
        <v>72</v>
      </c>
      <c r="E19" s="56" t="s">
        <v>32</v>
      </c>
      <c r="F19" s="38">
        <f>+D19*3</f>
        <v>216</v>
      </c>
      <c r="G19" s="36"/>
      <c r="H19" s="36"/>
    </row>
    <row r="20" spans="1:8" ht="15.75" thickBot="1" x14ac:dyDescent="0.3">
      <c r="A20" s="16" t="s">
        <v>7</v>
      </c>
      <c r="B20" s="53" t="s">
        <v>28</v>
      </c>
      <c r="C20" s="54" t="s">
        <v>29</v>
      </c>
      <c r="D20" s="35">
        <v>375</v>
      </c>
      <c r="E20" s="55" t="s">
        <v>30</v>
      </c>
      <c r="F20" s="35">
        <f>+D20*4</f>
        <v>1500</v>
      </c>
      <c r="G20" s="36">
        <f>150+180</f>
        <v>330</v>
      </c>
      <c r="H20" s="36">
        <f>+G20*4</f>
        <v>1320</v>
      </c>
    </row>
    <row r="21" spans="1:8" ht="15.75" thickBot="1" x14ac:dyDescent="0.3">
      <c r="A21" s="8" t="s">
        <v>8</v>
      </c>
      <c r="B21" s="49"/>
      <c r="C21" s="43">
        <v>10</v>
      </c>
      <c r="D21" s="44">
        <v>53</v>
      </c>
      <c r="E21" s="44"/>
      <c r="F21" s="44">
        <f t="shared" si="0"/>
        <v>530</v>
      </c>
      <c r="G21" s="34">
        <f>100+120</f>
        <v>220</v>
      </c>
      <c r="H21" s="34">
        <f>+G21*C21</f>
        <v>2200</v>
      </c>
    </row>
    <row r="22" spans="1:8" ht="15.75" thickBot="1" x14ac:dyDescent="0.3">
      <c r="A22" s="12" t="s">
        <v>9</v>
      </c>
      <c r="B22" s="46"/>
      <c r="C22" s="14">
        <v>10</v>
      </c>
      <c r="D22" s="33">
        <v>53</v>
      </c>
      <c r="E22" s="33"/>
      <c r="F22" s="33">
        <f t="shared" si="0"/>
        <v>530</v>
      </c>
      <c r="G22" s="34">
        <f>100+120</f>
        <v>220</v>
      </c>
      <c r="H22" s="34">
        <f>+G22*C22</f>
        <v>2200</v>
      </c>
    </row>
    <row r="23" spans="1:8" ht="15.75" thickBot="1" x14ac:dyDescent="0.3">
      <c r="A23" s="16" t="s">
        <v>10</v>
      </c>
      <c r="B23" s="17"/>
      <c r="C23" s="20">
        <v>4</v>
      </c>
      <c r="D23" s="33">
        <v>28</v>
      </c>
      <c r="E23" s="33"/>
      <c r="F23" s="39">
        <f t="shared" si="0"/>
        <v>112</v>
      </c>
      <c r="G23" s="34">
        <f>50+25+35</f>
        <v>110</v>
      </c>
      <c r="H23" s="34">
        <f>50+(60*4)</f>
        <v>290</v>
      </c>
    </row>
    <row r="24" spans="1:8" ht="15.75" thickBot="1" x14ac:dyDescent="0.3">
      <c r="A24" s="12" t="s">
        <v>11</v>
      </c>
      <c r="B24" s="13"/>
      <c r="C24" s="20"/>
      <c r="D24" s="33"/>
      <c r="E24" s="39"/>
      <c r="F24" s="39"/>
      <c r="G24" s="34"/>
      <c r="H24" s="34"/>
    </row>
    <row r="25" spans="1:8" ht="15.75" thickBot="1" x14ac:dyDescent="0.3">
      <c r="A25" s="12" t="s">
        <v>13</v>
      </c>
      <c r="B25" s="13"/>
      <c r="C25" s="20"/>
      <c r="D25" s="33"/>
      <c r="E25" s="39" t="s">
        <v>12</v>
      </c>
      <c r="F25" s="33">
        <f>D25*C25</f>
        <v>0</v>
      </c>
      <c r="G25" s="34"/>
      <c r="H25" s="34">
        <f>G25*C25</f>
        <v>0</v>
      </c>
    </row>
    <row r="26" spans="1:8" ht="19.5" thickBot="1" x14ac:dyDescent="0.35">
      <c r="A26" s="12"/>
      <c r="B26" s="22"/>
      <c r="F26" s="40">
        <f>SUM(F4:F25)</f>
        <v>18310</v>
      </c>
      <c r="H26" s="40">
        <f>SUM(H4:H25)</f>
        <v>53535</v>
      </c>
    </row>
    <row r="27" spans="1:8" ht="19.5" thickBot="1" x14ac:dyDescent="0.35">
      <c r="A27" s="21" t="s">
        <v>3</v>
      </c>
      <c r="B27" s="24"/>
      <c r="D27" s="25"/>
      <c r="E27" s="25"/>
      <c r="F27" s="41">
        <f t="shared" ref="F27:H27" si="1">F26*22/100</f>
        <v>4028.2</v>
      </c>
      <c r="G27" s="25"/>
      <c r="H27" s="41">
        <f t="shared" si="1"/>
        <v>11777.7</v>
      </c>
    </row>
    <row r="28" spans="1:8" ht="15.75" thickBot="1" x14ac:dyDescent="0.3">
      <c r="A28" s="23" t="s">
        <v>14</v>
      </c>
      <c r="D28" s="25"/>
      <c r="E28" s="25"/>
      <c r="F28" s="41">
        <f t="shared" ref="F28:H28" si="2">F26+F27</f>
        <v>22338.2</v>
      </c>
      <c r="G28" s="25"/>
      <c r="H28" s="41">
        <f t="shared" si="2"/>
        <v>65312.7</v>
      </c>
    </row>
    <row r="29" spans="1:8" ht="19.5" thickBot="1" x14ac:dyDescent="0.35">
      <c r="A29" s="26" t="s">
        <v>15</v>
      </c>
    </row>
  </sheetData>
  <pageMargins left="0.7" right="0.7" top="0.78740157499999996" bottom="0.78740157499999996" header="0.3" footer="0.3"/>
  <pageSetup paperSize="9" scale="9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 Elena</dc:creator>
  <cp:lastModifiedBy>mokofler</cp:lastModifiedBy>
  <cp:lastPrinted>2020-02-11T09:55:02Z</cp:lastPrinted>
  <dcterms:created xsi:type="dcterms:W3CDTF">2016-06-28T13:22:46Z</dcterms:created>
  <dcterms:modified xsi:type="dcterms:W3CDTF">2020-02-11T11:15:43Z</dcterms:modified>
</cp:coreProperties>
</file>